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BA52D751AE5E293D/Tiedostot/"/>
    </mc:Choice>
  </mc:AlternateContent>
  <xr:revisionPtr revIDLastSave="537" documentId="8_{CFFDE84B-8073-4643-81D8-A39035B1530C}" xr6:coauthVersionLast="47" xr6:coauthVersionMax="47" xr10:uidLastSave="{E10896A0-D38A-4082-B2B2-82CB8E60AAEE}"/>
  <bookViews>
    <workbookView xWindow="-110" yWindow="-110" windowWidth="19420" windowHeight="10300" xr2:uid="{00000000-000D-0000-FFFF-FFFF00000000}"/>
  </bookViews>
  <sheets>
    <sheet name="Armylist" sheetId="6" r:id="rId1"/>
    <sheet name="Unit table" sheetId="2" state="hidden" r:id="rId2"/>
    <sheet name="Commander table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G15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O19" i="6"/>
  <c r="P19" i="6"/>
  <c r="O20" i="6"/>
  <c r="P20" i="6"/>
  <c r="O21" i="6"/>
  <c r="P21" i="6"/>
  <c r="O9" i="6"/>
  <c r="O8" i="6"/>
  <c r="O7" i="6"/>
  <c r="L21" i="6"/>
  <c r="H21" i="6"/>
  <c r="G21" i="6"/>
  <c r="L20" i="6"/>
  <c r="H20" i="6"/>
  <c r="G20" i="6"/>
  <c r="L19" i="6"/>
  <c r="H19" i="6"/>
  <c r="G19" i="6"/>
  <c r="L18" i="6"/>
  <c r="H18" i="6"/>
  <c r="G18" i="6"/>
  <c r="L17" i="6"/>
  <c r="H17" i="6"/>
  <c r="G17" i="6"/>
  <c r="L16" i="6"/>
  <c r="H16" i="6"/>
  <c r="G16" i="6"/>
  <c r="H14" i="6"/>
  <c r="G14" i="6"/>
  <c r="H13" i="6"/>
  <c r="G13" i="6"/>
  <c r="H12" i="6"/>
  <c r="G12" i="6"/>
  <c r="H11" i="6"/>
  <c r="G11" i="6"/>
  <c r="H10" i="6"/>
  <c r="G10" i="6"/>
  <c r="P9" i="6"/>
  <c r="H9" i="6"/>
  <c r="G9" i="6"/>
  <c r="P8" i="6"/>
  <c r="H8" i="6"/>
  <c r="G8" i="6"/>
  <c r="P7" i="6"/>
  <c r="L7" i="6" s="1"/>
  <c r="H7" i="6"/>
  <c r="G7" i="6"/>
  <c r="L5" i="6"/>
  <c r="L15" i="6" l="1"/>
  <c r="L8" i="6"/>
  <c r="L14" i="6"/>
  <c r="L11" i="6"/>
  <c r="L10" i="6"/>
  <c r="L9" i="6"/>
  <c r="L12" i="6"/>
  <c r="L13" i="6"/>
  <c r="K2" i="6" l="1"/>
</calcChain>
</file>

<file path=xl/sharedStrings.xml><?xml version="1.0" encoding="utf-8"?>
<sst xmlns="http://schemas.openxmlformats.org/spreadsheetml/2006/main" count="106" uniqueCount="77">
  <si>
    <t>Type</t>
  </si>
  <si>
    <t>Quality</t>
  </si>
  <si>
    <t>Commander</t>
  </si>
  <si>
    <t>Captain</t>
  </si>
  <si>
    <t>Cost</t>
  </si>
  <si>
    <t>Unit type</t>
  </si>
  <si>
    <t>Knights</t>
  </si>
  <si>
    <t>Elite</t>
  </si>
  <si>
    <t>Regular</t>
  </si>
  <si>
    <t>Poor</t>
  </si>
  <si>
    <t>Special</t>
  </si>
  <si>
    <t>Stradiots</t>
  </si>
  <si>
    <t>Move</t>
  </si>
  <si>
    <t>Mounted crossbowmen</t>
  </si>
  <si>
    <t>Pikemen</t>
  </si>
  <si>
    <t>Heavy foot</t>
  </si>
  <si>
    <t>Light crossbowmen</t>
  </si>
  <si>
    <t>Handgunners</t>
  </si>
  <si>
    <t>Value</t>
  </si>
  <si>
    <t>Points</t>
  </si>
  <si>
    <t>Qtd</t>
  </si>
  <si>
    <t>Special rules</t>
  </si>
  <si>
    <t>Total cost</t>
  </si>
  <si>
    <t>Heavy crossbowmen</t>
  </si>
  <si>
    <t>Year</t>
  </si>
  <si>
    <t>Quality table</t>
  </si>
  <si>
    <t>Soldier</t>
  </si>
  <si>
    <t>Armored, Impact, Pursuit</t>
  </si>
  <si>
    <t>Probe, Evade, Crossbows</t>
  </si>
  <si>
    <t>Brilliant [5]</t>
  </si>
  <si>
    <t>Experienced [4]</t>
  </si>
  <si>
    <t>Regular [3]</t>
  </si>
  <si>
    <t>Unit commanders</t>
  </si>
  <si>
    <t>Army commanders</t>
  </si>
  <si>
    <t>Brilliant [3]</t>
  </si>
  <si>
    <t>Experienced [2]</t>
  </si>
  <si>
    <t>Regular [1]</t>
  </si>
  <si>
    <t>Inexperienced [0]</t>
  </si>
  <si>
    <t>Name of the condottieri</t>
  </si>
  <si>
    <t>Armylist</t>
  </si>
  <si>
    <t>Captain general's skill level</t>
  </si>
  <si>
    <t>Captain-general</t>
  </si>
  <si>
    <t>Light cavalry with spears</t>
  </si>
  <si>
    <t>Rank support, Pikes</t>
  </si>
  <si>
    <t>Rank support, Armored against shooting</t>
  </si>
  <si>
    <t>Bowmen</t>
  </si>
  <si>
    <t>Longbowmen</t>
  </si>
  <si>
    <t>Longbows, Receiving charge</t>
  </si>
  <si>
    <t>Crossbows, Armored againts shooting, Receiving charge</t>
  </si>
  <si>
    <t>Crossbows, Probe, Skirmish, Evade</t>
  </si>
  <si>
    <t xml:space="preserve">Handguns, Probe, Skirmish, Evade, </t>
  </si>
  <si>
    <t>Ribauldequin</t>
  </si>
  <si>
    <t>Carroccio</t>
  </si>
  <si>
    <t>Horse archers</t>
  </si>
  <si>
    <t>Militia</t>
  </si>
  <si>
    <t>Cannon</t>
  </si>
  <si>
    <t>Bombard</t>
  </si>
  <si>
    <t>Medium foot</t>
  </si>
  <si>
    <t>Swordmen</t>
  </si>
  <si>
    <t>Pavisiers</t>
  </si>
  <si>
    <t>Protected, Feint</t>
  </si>
  <si>
    <t>Rank support</t>
  </si>
  <si>
    <t>Armored</t>
  </si>
  <si>
    <t>Mixed weapons, Probe, Evade, Impact against skirmishers, Pursuit</t>
  </si>
  <si>
    <t>Probe, Evade, Archers</t>
  </si>
  <si>
    <t>Probe, Evade, Impact against  skirmishers, Pursuit</t>
  </si>
  <si>
    <t>Bows, Archers, Skirmish, Evade, Probe</t>
  </si>
  <si>
    <t>Carroccio, Crew</t>
  </si>
  <si>
    <t>Bombard, Artillery, Immobile, Crew</t>
  </si>
  <si>
    <t>Ribauldequin, Artillery, Crew</t>
  </si>
  <si>
    <t>Cannon, Artillery, Crew</t>
  </si>
  <si>
    <t>Superior [5]</t>
  </si>
  <si>
    <t>Inferior [3]</t>
  </si>
  <si>
    <t>Ordinary [4]</t>
  </si>
  <si>
    <t>Fransesco Sforza</t>
  </si>
  <si>
    <t>Early condottieri list / Milan</t>
  </si>
  <si>
    <t>Inexperienced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</si>
</sst>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Deutsch Gothic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/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6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9" xfId="0" applyFont="1" applyFill="1" applyBorder="1"/>
    <xf numFmtId="0" fontId="1" fillId="3" borderId="8" xfId="0" applyFont="1" applyFill="1" applyBorder="1"/>
    <xf numFmtId="0" fontId="0" fillId="3" borderId="8" xfId="0" applyFill="1" applyBorder="1"/>
    <xf numFmtId="0" fontId="1" fillId="3" borderId="10" xfId="0" applyFont="1" applyFill="1" applyBorder="1"/>
    <xf numFmtId="0" fontId="5" fillId="3" borderId="8" xfId="0" applyFont="1" applyFill="1" applyBorder="1" applyAlignment="1" applyProtection="1">
      <alignment horizontal="left"/>
      <protection locked="0"/>
    </xf>
    <xf numFmtId="164" fontId="3" fillId="3" borderId="8" xfId="0" applyNumberFormat="1" applyFont="1" applyFill="1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4" borderId="0" xfId="0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212724</xdr:colOff>
      <xdr:row>0</xdr:row>
      <xdr:rowOff>114300</xdr:rowOff>
    </xdr:from>
    <xdr:to>
      <xdr:col>3</xdr:col>
      <xdr:colOff>69850</xdr:colOff>
      <xdr:row>4</xdr:row>
      <xdr:rowOff>102190</xdr:rowOff>
    </xdr:to>
    <xdr:pic>
      <xdr:nvPicPr>
        <xdr:cNvPr id="2" name="Picture 1" descr="C:\Users\Uusi\Downloads\UselessCowards.png">
          <a:extLst>
            <a:ext uri="{FF2B5EF4-FFF2-40B4-BE49-F238E27FC236}">
              <a16:creationId xmlns:a16="http://schemas.microsoft.com/office/drawing/2014/main" id="{438CE3CF-E7E3-4AC2-89A1-20060407E8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4" y="114300"/>
          <a:ext cx="1622426" cy="749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1EB9-50A3-4AFE-B5EA-15402BEC9E5C}">
  <dimension ref="A1:R23"/>
  <sheetViews>
    <sheetView showGridLines="0" showZeros="0" tabSelected="1" zoomScaleNormal="100" workbookViewId="0">
      <selection activeCell="A15" sqref="A15"/>
    </sheetView>
  </sheetViews>
  <sheetFormatPr defaultRowHeight="14.5"/>
  <cols>
    <col min="1" max="1" width="7.81640625" customWidth="1"/>
    <col min="4" max="4" width="7.6328125" customWidth="1"/>
    <col min="5" max="5" width="12.453125" customWidth="1"/>
    <col min="6" max="6" width="15.08984375" customWidth="1"/>
    <col min="7" max="7" width="6.1796875" customWidth="1"/>
    <col min="14" max="14" width="8.7265625" style="33"/>
    <col min="15" max="17" width="8.7265625" style="29"/>
    <col min="18" max="18" width="8.7265625" style="33"/>
  </cols>
  <sheetData>
    <row r="1" spans="1:17" ht="15" customHeight="1">
      <c r="A1" s="37"/>
      <c r="B1" s="38"/>
      <c r="C1" s="38"/>
      <c r="D1" s="39"/>
      <c r="E1" s="6" t="s">
        <v>38</v>
      </c>
      <c r="F1" s="3"/>
      <c r="G1" s="2"/>
      <c r="H1" s="10" t="s">
        <v>74</v>
      </c>
      <c r="I1" s="11"/>
      <c r="J1" s="11"/>
      <c r="K1" s="43" t="s">
        <v>22</v>
      </c>
      <c r="L1" s="44"/>
    </row>
    <row r="2" spans="1:17" ht="15" customHeight="1">
      <c r="A2" s="40"/>
      <c r="B2" s="41"/>
      <c r="C2" s="41"/>
      <c r="D2" s="42"/>
      <c r="E2" t="s">
        <v>39</v>
      </c>
      <c r="H2" s="12" t="s">
        <v>75</v>
      </c>
      <c r="I2" s="12"/>
      <c r="J2" s="12"/>
      <c r="K2" s="45">
        <f>SUM(L7:L21)+L5</f>
        <v>1199</v>
      </c>
      <c r="L2" s="46"/>
    </row>
    <row r="3" spans="1:17" ht="15" customHeight="1">
      <c r="A3" s="48"/>
      <c r="B3" s="49"/>
      <c r="C3" s="49"/>
      <c r="D3" s="50"/>
      <c r="E3" t="s">
        <v>24</v>
      </c>
      <c r="H3" s="12">
        <v>1420</v>
      </c>
      <c r="I3" s="12"/>
      <c r="J3" s="12"/>
      <c r="K3" s="47"/>
      <c r="L3" s="46"/>
      <c r="O3" s="30" t="s">
        <v>4</v>
      </c>
    </row>
    <row r="4" spans="1:17" ht="15" customHeight="1">
      <c r="A4" s="14"/>
      <c r="B4" s="16"/>
      <c r="C4" s="16"/>
      <c r="D4" s="15"/>
      <c r="E4" s="19" t="s">
        <v>41</v>
      </c>
      <c r="F4" s="21"/>
      <c r="G4" s="21"/>
      <c r="H4" s="23"/>
      <c r="I4" s="23"/>
      <c r="J4" s="23"/>
      <c r="K4" s="24"/>
      <c r="L4" s="22" t="s">
        <v>4</v>
      </c>
      <c r="O4" s="30"/>
    </row>
    <row r="5" spans="1:17" ht="24" customHeight="1">
      <c r="A5" s="14"/>
      <c r="B5" s="16"/>
      <c r="C5" s="16"/>
      <c r="D5" s="15"/>
      <c r="E5" s="18" t="s">
        <v>40</v>
      </c>
      <c r="F5" s="18"/>
      <c r="G5" s="18"/>
      <c r="H5" s="51" t="s">
        <v>35</v>
      </c>
      <c r="I5" s="51"/>
      <c r="J5" s="51"/>
      <c r="K5" s="25"/>
      <c r="L5" s="17">
        <f>IF(H5="",0,VLOOKUP(H5,'Commander table'!$G$5:$J$8,4,FALSE))</f>
        <v>125</v>
      </c>
      <c r="O5" s="30"/>
    </row>
    <row r="6" spans="1:17">
      <c r="A6" s="19" t="s">
        <v>20</v>
      </c>
      <c r="B6" s="20" t="s">
        <v>0</v>
      </c>
      <c r="C6" s="20"/>
      <c r="D6" s="20"/>
      <c r="E6" s="20" t="s">
        <v>1</v>
      </c>
      <c r="F6" s="20" t="s">
        <v>3</v>
      </c>
      <c r="G6" s="20" t="s">
        <v>12</v>
      </c>
      <c r="H6" s="20" t="s">
        <v>21</v>
      </c>
      <c r="I6" s="21"/>
      <c r="J6" s="21"/>
      <c r="K6" s="21"/>
      <c r="L6" s="22" t="s">
        <v>4</v>
      </c>
      <c r="O6" s="30" t="s">
        <v>26</v>
      </c>
      <c r="P6" s="30" t="s">
        <v>3</v>
      </c>
      <c r="Q6" s="30"/>
    </row>
    <row r="7" spans="1:17" ht="29" customHeight="1">
      <c r="A7" s="7">
        <v>7</v>
      </c>
      <c r="B7" s="35" t="s">
        <v>6</v>
      </c>
      <c r="C7" s="35"/>
      <c r="D7" s="35"/>
      <c r="E7" s="8" t="s">
        <v>71</v>
      </c>
      <c r="F7" s="8" t="s">
        <v>29</v>
      </c>
      <c r="G7" s="1">
        <f>IF(OR(A7&lt;1,B7=""),0,VLOOKUP(B7,'Unit table'!$B$6:$I$25,7,FALSE))</f>
        <v>15</v>
      </c>
      <c r="H7" s="36" t="str">
        <f>IF(B7="","",VLOOKUP(B7,'Unit table'!$B$6:$I$25,8,FALSE))</f>
        <v>Armored, Impact, Pursuit</v>
      </c>
      <c r="I7" s="36"/>
      <c r="J7" s="36"/>
      <c r="K7" s="36"/>
      <c r="L7" s="4">
        <f>IF(OR(A7&lt;1,B7=""),0,A7*O7+P7)</f>
        <v>228</v>
      </c>
      <c r="N7" s="34"/>
      <c r="O7" s="31">
        <f>IF(B7="",0,VLOOKUP(B7,'Unit table'!$B$5:$H$25,IF(Armylist!E7="Superior [5]",4,IF(Armylist!E7="Ordinary [4]",5,IF(Armylist!E7="Inferior [3]",6,0))),FALSE))</f>
        <v>24</v>
      </c>
      <c r="P7" s="31">
        <f>IF(F7="",0,VLOOKUP(F7,'Commander table'!$B$5:$E$8,4,FALSE))</f>
        <v>60</v>
      </c>
      <c r="Q7" s="31"/>
    </row>
    <row r="8" spans="1:17" ht="29.25" customHeight="1">
      <c r="A8" s="7">
        <v>6</v>
      </c>
      <c r="B8" s="35" t="s">
        <v>6</v>
      </c>
      <c r="C8" s="35"/>
      <c r="D8" s="35"/>
      <c r="E8" s="8" t="s">
        <v>71</v>
      </c>
      <c r="F8" s="8" t="s">
        <v>30</v>
      </c>
      <c r="G8" s="1">
        <f>IF(OR(A8&lt;1,B8=""),0,VLOOKUP(B8,'Unit table'!$B$6:$I$25,7,FALSE))</f>
        <v>15</v>
      </c>
      <c r="H8" s="36" t="str">
        <f>IF(B8="","",VLOOKUP(B8,'Unit table'!$B$6:$I$25,8,FALSE))</f>
        <v>Armored, Impact, Pursuit</v>
      </c>
      <c r="I8" s="36"/>
      <c r="J8" s="36"/>
      <c r="K8" s="36"/>
      <c r="L8" s="4">
        <f t="shared" ref="L8:L21" si="0">IF(OR(A8&lt;1,B8=""),0,A8*O8+P8)</f>
        <v>189</v>
      </c>
      <c r="N8" s="34"/>
      <c r="O8" s="31">
        <f>IF(B8="",0,VLOOKUP(B8,'Unit table'!$B$5:$H$25,IF(Armylist!E8="Superior [5]",4,IF(Armylist!E8="Ordinary [4]",5,IF(Armylist!E8="Inferior [3]",6,0))),FALSE))</f>
        <v>24</v>
      </c>
      <c r="P8" s="31">
        <f>IF(F8="",0,VLOOKUP(F8,'Commander table'!$B$5:$E$8,4,FALSE))</f>
        <v>45</v>
      </c>
      <c r="Q8" s="31"/>
    </row>
    <row r="9" spans="1:17" ht="29.25" customHeight="1">
      <c r="A9" s="7">
        <v>6</v>
      </c>
      <c r="B9" s="35" t="s">
        <v>6</v>
      </c>
      <c r="C9" s="35"/>
      <c r="D9" s="35"/>
      <c r="E9" s="8" t="s">
        <v>71</v>
      </c>
      <c r="F9" s="8" t="s">
        <v>30</v>
      </c>
      <c r="G9" s="1">
        <f>IF(OR(A9&lt;1,B9=""),0,VLOOKUP(B9,'Unit table'!$B$6:$I$25,7,FALSE))</f>
        <v>15</v>
      </c>
      <c r="H9" s="36" t="str">
        <f>IF(B9="","",VLOOKUP(B9,'Unit table'!$B$6:$I$25,8,FALSE))</f>
        <v>Armored, Impact, Pursuit</v>
      </c>
      <c r="I9" s="36"/>
      <c r="J9" s="36"/>
      <c r="K9" s="36"/>
      <c r="L9" s="4">
        <f t="shared" si="0"/>
        <v>189</v>
      </c>
      <c r="N9" s="34"/>
      <c r="O9" s="31">
        <f>IF(B9="",0,VLOOKUP(B9,'Unit table'!$B$5:$H$25,IF(Armylist!E9="Superior [5]",4,IF(Armylist!E9="Ordinary [4]",5,IF(Armylist!E9="Inferior [3]",6,0))),FALSE))</f>
        <v>24</v>
      </c>
      <c r="P9" s="31">
        <f>IF(F9="",0,VLOOKUP(F9,'Commander table'!$B$5:$E$8,4,FALSE))</f>
        <v>45</v>
      </c>
      <c r="Q9" s="31"/>
    </row>
    <row r="10" spans="1:17" ht="29.25" customHeight="1">
      <c r="A10" s="7">
        <v>6</v>
      </c>
      <c r="B10" s="35" t="s">
        <v>42</v>
      </c>
      <c r="C10" s="35"/>
      <c r="D10" s="35"/>
      <c r="E10" s="8" t="s">
        <v>73</v>
      </c>
      <c r="F10" s="8" t="s">
        <v>31</v>
      </c>
      <c r="G10" s="1">
        <f>IF(OR(A10&lt;1,B10=""),0,VLOOKUP(B10,'Unit table'!$B$6:$I$25,7,FALSE))</f>
        <v>20</v>
      </c>
      <c r="H10" s="36" t="str">
        <f>IF(B10="","",VLOOKUP(B10,'Unit table'!$B$6:$I$25,8,FALSE))</f>
        <v>Probe, Evade, Impact against  skirmishers, Pursuit</v>
      </c>
      <c r="I10" s="36"/>
      <c r="J10" s="36"/>
      <c r="K10" s="36"/>
      <c r="L10" s="4">
        <f>IF(OR(A10&lt;1,B10=""),0,A10*O10+P10)</f>
        <v>102</v>
      </c>
      <c r="N10" s="34"/>
      <c r="O10" s="31">
        <f>IF(B10="",0,VLOOKUP(B10,'Unit table'!$B$5:$H$25,IF(Armylist!E10="Superior [5]",4,IF(Armylist!E10="Ordinary [4]",5,IF(Armylist!E10="Inferior [3]",6,0))),FALSE))</f>
        <v>12</v>
      </c>
      <c r="P10" s="31">
        <f>IF(F10="",0,VLOOKUP(F10,'Commander table'!$B$5:$E$8,4,FALSE))</f>
        <v>30</v>
      </c>
      <c r="Q10" s="31"/>
    </row>
    <row r="11" spans="1:17" ht="29.25" customHeight="1">
      <c r="A11" s="7">
        <v>18</v>
      </c>
      <c r="B11" s="8" t="s">
        <v>59</v>
      </c>
      <c r="C11" s="8"/>
      <c r="D11" s="8"/>
      <c r="E11" s="8" t="s">
        <v>73</v>
      </c>
      <c r="F11" s="8" t="s">
        <v>76</v>
      </c>
      <c r="G11" s="1">
        <f>IF(OR(A11&lt;1,B11=""),0,VLOOKUP(B11,'Unit table'!$B$6:$I$25,7,FALSE))</f>
        <v>10</v>
      </c>
      <c r="H11" s="36" t="str">
        <f>IF(B11="","",VLOOKUP(B11,'Unit table'!$B$6:$I$25,8,FALSE))</f>
        <v>Rank support, Armored against shooting</v>
      </c>
      <c r="I11" s="36"/>
      <c r="J11" s="36"/>
      <c r="K11" s="36"/>
      <c r="L11" s="4">
        <f t="shared" si="0"/>
        <v>159</v>
      </c>
      <c r="N11" s="34"/>
      <c r="O11" s="31">
        <f>IF(B11="",0,VLOOKUP(B11,'Unit table'!$B$5:$H$25,IF(Armylist!E11="Superior [5]",4,IF(Armylist!E11="Ordinary [4]",5,IF(Armylist!E11="Inferior [3]",6,0))),FALSE))</f>
        <v>8</v>
      </c>
      <c r="P11" s="31">
        <f>IF(F11="",0,VLOOKUP(F11,'Commander table'!$B$5:$E$8,4,FALSE))</f>
        <v>15</v>
      </c>
      <c r="Q11" s="31"/>
    </row>
    <row r="12" spans="1:17" ht="29.25" customHeight="1">
      <c r="A12" s="7">
        <v>14</v>
      </c>
      <c r="B12" s="8" t="s">
        <v>59</v>
      </c>
      <c r="C12" s="8"/>
      <c r="D12" s="8"/>
      <c r="E12" s="8" t="s">
        <v>72</v>
      </c>
      <c r="F12" s="8" t="s">
        <v>31</v>
      </c>
      <c r="G12" s="1">
        <f>IF(OR(A12&lt;1,B12=""),0,VLOOKUP(B12,'Unit table'!$B$6:$I$25,7,FALSE))</f>
        <v>10</v>
      </c>
      <c r="H12" s="36" t="str">
        <f>IF(B12="","",VLOOKUP(B12,'Unit table'!$B$6:$I$25,8,FALSE))</f>
        <v>Rank support, Armored against shooting</v>
      </c>
      <c r="I12" s="36"/>
      <c r="J12" s="36"/>
      <c r="K12" s="36"/>
      <c r="L12" s="4">
        <f t="shared" si="0"/>
        <v>128</v>
      </c>
      <c r="N12" s="34"/>
      <c r="O12" s="31">
        <f>IF(B12="",0,VLOOKUP(B12,'Unit table'!$B$5:$H$25,IF(Armylist!E12="Superior [5]",4,IF(Armylist!E12="Ordinary [4]",5,IF(Armylist!E12="Inferior [3]",6,0))),FALSE))</f>
        <v>7</v>
      </c>
      <c r="P12" s="31">
        <f>IF(F12="",0,VLOOKUP(F12,'Commander table'!$B$5:$E$8,4,FALSE))</f>
        <v>30</v>
      </c>
      <c r="Q12" s="31"/>
    </row>
    <row r="13" spans="1:17" ht="29.25" customHeight="1">
      <c r="A13" s="7">
        <v>7</v>
      </c>
      <c r="B13" s="8" t="s">
        <v>16</v>
      </c>
      <c r="C13" s="8"/>
      <c r="D13" s="8"/>
      <c r="E13" s="8" t="s">
        <v>73</v>
      </c>
      <c r="F13" s="8" t="s">
        <v>31</v>
      </c>
      <c r="G13" s="1">
        <f>IF(OR(A13&lt;1,B13=""),0,VLOOKUP(B13,'Unit table'!$B$6:$I$25,7,FALSE))</f>
        <v>15</v>
      </c>
      <c r="H13" s="36" t="str">
        <f>IF(B13="","",VLOOKUP(B13,'Unit table'!$B$6:$I$25,8,FALSE))</f>
        <v>Crossbows, Probe, Skirmish, Evade</v>
      </c>
      <c r="I13" s="36"/>
      <c r="J13" s="36"/>
      <c r="K13" s="36"/>
      <c r="L13" s="4">
        <f t="shared" si="0"/>
        <v>79</v>
      </c>
      <c r="N13" s="34"/>
      <c r="O13" s="31">
        <f>IF(B13="",0,VLOOKUP(B13,'Unit table'!$B$5:$H$25,IF(Armylist!E13="Superior [5]",4,IF(Armylist!E13="Ordinary [4]",5,IF(Armylist!E13="Inferior [3]",6,0))),FALSE))</f>
        <v>7</v>
      </c>
      <c r="P13" s="31">
        <f>IF(F13="",0,VLOOKUP(F13,'Commander table'!$B$5:$E$8,4,FALSE))</f>
        <v>30</v>
      </c>
      <c r="Q13" s="31"/>
    </row>
    <row r="14" spans="1:17" ht="29.25" customHeight="1">
      <c r="A14" s="7"/>
      <c r="B14" s="35"/>
      <c r="C14" s="35"/>
      <c r="D14" s="35"/>
      <c r="E14" s="8"/>
      <c r="F14" s="8"/>
      <c r="G14" s="1">
        <f>IF(OR(A14&lt;1,B14=""),0,VLOOKUP(B14,'Unit table'!$B$6:$I$25,7,FALSE))</f>
        <v>0</v>
      </c>
      <c r="H14" s="36" t="str">
        <f>IF(B14="","",VLOOKUP(B14,'Unit table'!$B$6:$I$25,8,FALSE))</f>
        <v/>
      </c>
      <c r="I14" s="36"/>
      <c r="J14" s="36"/>
      <c r="K14" s="36"/>
      <c r="L14" s="4">
        <f t="shared" si="0"/>
        <v>0</v>
      </c>
      <c r="N14" s="34"/>
      <c r="O14" s="31">
        <f>IF(B14="",0,VLOOKUP(B14,'Unit table'!$B$5:$H$25,IF(Armylist!E14="Superior [5]",4,IF(Armylist!E14="Ordinary [4]",5,IF(Armylist!E14="Inferior [3]",6,0))),FALSE))</f>
        <v>0</v>
      </c>
      <c r="P14" s="31">
        <f>IF(F14="",0,VLOOKUP(F14,'Commander table'!$B$5:$E$8,4,FALSE))</f>
        <v>0</v>
      </c>
      <c r="Q14" s="31"/>
    </row>
    <row r="15" spans="1:17" ht="29.25" customHeight="1">
      <c r="A15" s="7"/>
      <c r="B15" s="35"/>
      <c r="C15" s="35"/>
      <c r="D15" s="35"/>
      <c r="E15" s="8"/>
      <c r="F15" s="8"/>
      <c r="G15" s="1">
        <f>IF(OR(A15&lt;1,B15=""),0,VLOOKUP(B15,'Unit table'!$B$6:$I$25,7,FALSE))</f>
        <v>0</v>
      </c>
      <c r="H15" s="36" t="str">
        <f>IF(B15="","",VLOOKUP(B15,'Unit table'!$B$6:$I$25,8,FALSE))</f>
        <v/>
      </c>
      <c r="I15" s="36"/>
      <c r="J15" s="36"/>
      <c r="K15" s="36"/>
      <c r="L15" s="4">
        <f t="shared" si="0"/>
        <v>0</v>
      </c>
      <c r="N15" s="34"/>
      <c r="O15" s="31">
        <f>IF(B15="",0,VLOOKUP(B15,'Unit table'!$B$5:$H$25,IF(Armylist!E15="Superior [5]",4,IF(Armylist!E15="Ordinary [4]",5,IF(Armylist!E15="Inferior [3]",6,0))),FALSE))</f>
        <v>0</v>
      </c>
      <c r="P15" s="31">
        <f>IF(F15="",0,VLOOKUP(F15,'Commander table'!$B$5:$E$8,4,FALSE))</f>
        <v>0</v>
      </c>
      <c r="Q15" s="31"/>
    </row>
    <row r="16" spans="1:17" ht="29.25" customHeight="1">
      <c r="A16" s="7"/>
      <c r="B16" s="35"/>
      <c r="C16" s="35"/>
      <c r="D16" s="35"/>
      <c r="E16" s="8"/>
      <c r="F16" s="8"/>
      <c r="G16" s="1">
        <f>IF(OR(A16&lt;1,B16=""),0,VLOOKUP(B16,'Unit table'!$B$6:$I$25,7,FALSE))</f>
        <v>0</v>
      </c>
      <c r="H16" s="36" t="str">
        <f>IF(B16="","",VLOOKUP(B16,'Unit table'!$B$6:$I$25,8,FALSE))</f>
        <v/>
      </c>
      <c r="I16" s="36"/>
      <c r="J16" s="36"/>
      <c r="K16" s="36"/>
      <c r="L16" s="4">
        <f t="shared" si="0"/>
        <v>0</v>
      </c>
      <c r="N16" s="34"/>
      <c r="O16" s="31">
        <f>IF(B16="",0,VLOOKUP(B16,'Unit table'!$B$5:$H$25,IF(Armylist!E16="Superior [5]",4,IF(Armylist!E16="Ordinary [4]",5,IF(Armylist!E16="Inferior [3]",6,0))),FALSE))</f>
        <v>0</v>
      </c>
      <c r="P16" s="31">
        <f>IF(F16="",0,VLOOKUP(F16,'Commander table'!$B$5:$E$8,4,FALSE))</f>
        <v>0</v>
      </c>
      <c r="Q16" s="31"/>
    </row>
    <row r="17" spans="1:17" ht="29.25" customHeight="1">
      <c r="A17" s="7"/>
      <c r="B17" s="35"/>
      <c r="C17" s="35"/>
      <c r="D17" s="35"/>
      <c r="E17" s="8"/>
      <c r="F17" s="8"/>
      <c r="G17" s="1">
        <f>IF(OR(A17&lt;1,B17=""),0,VLOOKUP(B17,'Unit table'!$B$6:$I$25,7,FALSE))</f>
        <v>0</v>
      </c>
      <c r="H17" s="36" t="str">
        <f>IF(B17="","",VLOOKUP(B17,'Unit table'!$B$6:$I$25,8,FALSE))</f>
        <v/>
      </c>
      <c r="I17" s="36"/>
      <c r="J17" s="36"/>
      <c r="K17" s="36"/>
      <c r="L17" s="4">
        <f t="shared" si="0"/>
        <v>0</v>
      </c>
      <c r="N17" s="34"/>
      <c r="O17" s="31">
        <f>IF(B17="",0,VLOOKUP(B17,'Unit table'!$B$5:$H$25,IF(Armylist!E17="Superior [5]",4,IF(Armylist!E17="Ordinary [4]",5,IF(Armylist!E17="Inferior [3]",6,0))),FALSE))</f>
        <v>0</v>
      </c>
      <c r="P17" s="31">
        <f>IF(F17="",0,VLOOKUP(F17,'Commander table'!$B$5:$E$8,4,FALSE))</f>
        <v>0</v>
      </c>
      <c r="Q17" s="31"/>
    </row>
    <row r="18" spans="1:17" ht="29.25" customHeight="1">
      <c r="A18" s="7"/>
      <c r="B18" s="35"/>
      <c r="C18" s="35"/>
      <c r="D18" s="35"/>
      <c r="E18" s="8"/>
      <c r="F18" s="8"/>
      <c r="G18" s="1">
        <f>IF(OR(A18&lt;1,B18=""),0,VLOOKUP(B18,'Unit table'!$B$6:$I$25,7,FALSE))</f>
        <v>0</v>
      </c>
      <c r="H18" s="36" t="str">
        <f>IF(B18="","",VLOOKUP(B18,'Unit table'!$B$6:$I$25,8,FALSE))</f>
        <v/>
      </c>
      <c r="I18" s="36"/>
      <c r="J18" s="36"/>
      <c r="K18" s="36"/>
      <c r="L18" s="4">
        <f t="shared" si="0"/>
        <v>0</v>
      </c>
      <c r="N18" s="34"/>
      <c r="O18" s="31">
        <f>IF(B18="",0,VLOOKUP(B18,'Unit table'!$B$5:$H$25,IF(Armylist!E18="Superior [5]",4,IF(Armylist!E18="Ordinary [4]",5,IF(Armylist!E18="Inferior [3]",6,0))),FALSE))</f>
        <v>0</v>
      </c>
      <c r="P18" s="31">
        <f>IF(F18="",0,VLOOKUP(F18,'Commander table'!$B$5:$E$8,4,FALSE))</f>
        <v>0</v>
      </c>
      <c r="Q18" s="31"/>
    </row>
    <row r="19" spans="1:17" ht="29.25" customHeight="1">
      <c r="A19" s="7"/>
      <c r="B19" s="35"/>
      <c r="C19" s="35"/>
      <c r="D19" s="35"/>
      <c r="E19" s="8"/>
      <c r="F19" s="8"/>
      <c r="G19" s="1">
        <f>IF(OR(A19&lt;1,B19=""),0,VLOOKUP(B19,'Unit table'!$B$6:$I$25,7,FALSE))</f>
        <v>0</v>
      </c>
      <c r="H19" s="36" t="str">
        <f>IF(B19="","",VLOOKUP(B19,'Unit table'!$B$6:$I$25,8,FALSE))</f>
        <v/>
      </c>
      <c r="I19" s="36"/>
      <c r="J19" s="36"/>
      <c r="K19" s="36"/>
      <c r="L19" s="4">
        <f t="shared" si="0"/>
        <v>0</v>
      </c>
      <c r="N19" s="34"/>
      <c r="O19" s="31">
        <f>IF(B19="",0,VLOOKUP(B19,'Unit table'!$B$5:$H$25,IF(Armylist!E19="Superior [5]",4,IF(Armylist!E19="Ordinary [4]",5,IF(Armylist!E19="Inferior [3]",6,0))),FALSE))</f>
        <v>0</v>
      </c>
      <c r="P19" s="31">
        <f>IF(F19="",0,VLOOKUP(F19,'Commander table'!$B$5:$E$8,4,FALSE))</f>
        <v>0</v>
      </c>
      <c r="Q19" s="31"/>
    </row>
    <row r="20" spans="1:17" ht="29.25" customHeight="1">
      <c r="A20" s="7"/>
      <c r="B20" s="35"/>
      <c r="C20" s="35"/>
      <c r="D20" s="35"/>
      <c r="E20" s="8"/>
      <c r="F20" s="8"/>
      <c r="G20" s="1">
        <f>IF(OR(A20&lt;1,B20=""),0,VLOOKUP(B20,'Unit table'!$B$6:$I$25,7,FALSE))</f>
        <v>0</v>
      </c>
      <c r="H20" s="36" t="str">
        <f>IF(B20="","",VLOOKUP(B20,'Unit table'!$B$6:$I$25,8,FALSE))</f>
        <v/>
      </c>
      <c r="I20" s="36"/>
      <c r="J20" s="36"/>
      <c r="K20" s="36"/>
      <c r="L20" s="4">
        <f t="shared" si="0"/>
        <v>0</v>
      </c>
      <c r="N20" s="34"/>
      <c r="O20" s="31">
        <f>IF(B20="",0,VLOOKUP(B20,'Unit table'!$B$5:$H$25,IF(Armylist!E20="Superior [5]",4,IF(Armylist!E20="Ordinary [4]",5,IF(Armylist!E20="Inferior [3]",6,0))),FALSE))</f>
        <v>0</v>
      </c>
      <c r="P20" s="31">
        <f>IF(F20="",0,VLOOKUP(F20,'Commander table'!$B$5:$E$8,4,FALSE))</f>
        <v>0</v>
      </c>
      <c r="Q20" s="31"/>
    </row>
    <row r="21" spans="1:17" ht="29.25" customHeight="1">
      <c r="A21" s="9"/>
      <c r="B21" s="52"/>
      <c r="C21" s="52"/>
      <c r="D21" s="52"/>
      <c r="E21" s="13"/>
      <c r="F21" s="13"/>
      <c r="G21" s="5">
        <f>IF(OR(A21&lt;1,B21=""),0,VLOOKUP(B21,'Unit table'!$B$6:$I$25,7,FALSE))</f>
        <v>0</v>
      </c>
      <c r="H21" s="53" t="str">
        <f>IF(B21="","",VLOOKUP(B21,'Unit table'!$B$6:$I$25,8,FALSE))</f>
        <v/>
      </c>
      <c r="I21" s="53"/>
      <c r="J21" s="53"/>
      <c r="K21" s="53"/>
      <c r="L21" s="32">
        <f t="shared" si="0"/>
        <v>0</v>
      </c>
      <c r="N21" s="34"/>
      <c r="O21" s="31">
        <f>IF(B21="",0,VLOOKUP(B21,'Unit table'!$B$5:$H$25,IF(Armylist!E21="Superior [5]",4,IF(Armylist!E21="Ordinary [4]",5,IF(Armylist!E21="Inferior [3]",6,0))),FALSE))</f>
        <v>0</v>
      </c>
      <c r="P21" s="31">
        <f>IF(F21="",0,VLOOKUP(F21,'Commander table'!$B$5:$E$8,4,FALSE))</f>
        <v>0</v>
      </c>
      <c r="Q21" s="31"/>
    </row>
    <row r="22" spans="1:17" ht="32.25" customHeight="1"/>
    <row r="23" spans="1:17" ht="32.25" customHeight="1"/>
  </sheetData>
  <dataConsolidate/>
  <mergeCells count="32">
    <mergeCell ref="B21:D21"/>
    <mergeCell ref="H21:K21"/>
    <mergeCell ref="B17:D17"/>
    <mergeCell ref="H17:K17"/>
    <mergeCell ref="B18:D18"/>
    <mergeCell ref="H18:K18"/>
    <mergeCell ref="B19:D19"/>
    <mergeCell ref="H19:K19"/>
    <mergeCell ref="B15:D15"/>
    <mergeCell ref="H15:K15"/>
    <mergeCell ref="B16:D16"/>
    <mergeCell ref="H16:K16"/>
    <mergeCell ref="B20:D20"/>
    <mergeCell ref="H20:K20"/>
    <mergeCell ref="H11:K11"/>
    <mergeCell ref="H12:K12"/>
    <mergeCell ref="H13:K13"/>
    <mergeCell ref="B14:D14"/>
    <mergeCell ref="H14:K14"/>
    <mergeCell ref="B8:D8"/>
    <mergeCell ref="H8:K8"/>
    <mergeCell ref="B9:D9"/>
    <mergeCell ref="H9:K9"/>
    <mergeCell ref="B10:D10"/>
    <mergeCell ref="H10:K10"/>
    <mergeCell ref="B7:D7"/>
    <mergeCell ref="H7:K7"/>
    <mergeCell ref="A1:D2"/>
    <mergeCell ref="K1:L1"/>
    <mergeCell ref="K2:L3"/>
    <mergeCell ref="A3:D3"/>
    <mergeCell ref="H5:J5"/>
  </mergeCells>
  <pageMargins left="0.7" right="0.7" top="0.75" bottom="0.75" header="0.3" footer="0.3"/>
  <pageSetup paperSize="9" orientation="landscape" horizontalDpi="4294967292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43A2A50-2DCF-415E-909C-296D29D3DBB2}">
          <x14:formula1>
            <xm:f>'Unit table'!$B$30:$B$32</xm:f>
          </x14:formula1>
          <xm:sqref>E7:E21</xm:sqref>
        </x14:dataValidation>
        <x14:dataValidation type="list" allowBlank="1" showInputMessage="1" showErrorMessage="1" xr:uid="{8F62114D-B5FE-478E-940D-8967BDB91A1C}">
          <x14:formula1>
            <xm:f>'Commander table'!$B$5:$B$8</xm:f>
          </x14:formula1>
          <xm:sqref>F7:F21</xm:sqref>
        </x14:dataValidation>
        <x14:dataValidation type="list" allowBlank="1" showInputMessage="1" showErrorMessage="1" xr:uid="{A399D5D6-D440-4D58-8EDA-03A159CAD391}">
          <x14:formula1>
            <xm:f>'Commander table'!$G$5:$G$8</xm:f>
          </x14:formula1>
          <xm:sqref>H5</xm:sqref>
        </x14:dataValidation>
        <x14:dataValidation type="list" showInputMessage="1" showErrorMessage="1" xr:uid="{FDC4849E-463D-434F-9375-6AAA79DCDBAB}">
          <x14:formula1>
            <xm:f>'Unit table'!$B$5:$B$25</xm:f>
          </x14:formula1>
          <xm:sqref>B7:D21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Q32"/>
  <sheetViews>
    <sheetView zoomScale="115" zoomScaleNormal="115" workbookViewId="0">
      <selection activeCell="E6" sqref="E6"/>
    </sheetView>
  </sheetViews>
  <sheetFormatPr defaultRowHeight="14.5"/>
  <cols>
    <col min="1" max="1" width="8.7265625" style="27"/>
    <col min="2" max="4" width="9.1796875" style="27" customWidth="1"/>
    <col min="5" max="16384" width="8.7265625" style="27"/>
  </cols>
  <sheetData>
    <row r="3" spans="2:17">
      <c r="B3" s="26" t="s">
        <v>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2:17">
      <c r="B4" s="26"/>
      <c r="C4" s="26"/>
      <c r="D4" s="26"/>
      <c r="E4" s="26" t="s">
        <v>7</v>
      </c>
      <c r="F4" s="26" t="s">
        <v>8</v>
      </c>
      <c r="G4" s="26" t="s">
        <v>9</v>
      </c>
      <c r="H4" s="26" t="s">
        <v>12</v>
      </c>
      <c r="I4" s="26" t="s">
        <v>10</v>
      </c>
      <c r="J4" s="26"/>
      <c r="K4" s="26"/>
      <c r="L4" s="26"/>
      <c r="M4" s="26"/>
      <c r="N4" s="26"/>
      <c r="O4" s="26"/>
      <c r="P4" s="26"/>
      <c r="Q4" s="26"/>
    </row>
    <row r="5" spans="2:17">
      <c r="E5" s="27">
        <v>0</v>
      </c>
      <c r="F5" s="27">
        <v>0</v>
      </c>
      <c r="G5" s="27">
        <v>0</v>
      </c>
    </row>
    <row r="6" spans="2:17">
      <c r="B6" s="27" t="s">
        <v>6</v>
      </c>
      <c r="E6" s="27">
        <v>24</v>
      </c>
      <c r="F6" s="27">
        <v>21</v>
      </c>
      <c r="G6" s="27">
        <v>18</v>
      </c>
      <c r="H6" s="27">
        <v>15</v>
      </c>
      <c r="I6" s="27" t="s">
        <v>27</v>
      </c>
    </row>
    <row r="7" spans="2:17">
      <c r="B7" s="27" t="s">
        <v>11</v>
      </c>
      <c r="E7" s="27">
        <v>15</v>
      </c>
      <c r="F7" s="27">
        <v>13</v>
      </c>
      <c r="G7" s="27">
        <v>11</v>
      </c>
      <c r="H7" s="27">
        <v>20</v>
      </c>
      <c r="I7" s="27" t="s">
        <v>63</v>
      </c>
    </row>
    <row r="8" spans="2:17">
      <c r="B8" s="27" t="s">
        <v>13</v>
      </c>
      <c r="E8" s="27">
        <v>13</v>
      </c>
      <c r="F8" s="27">
        <v>11</v>
      </c>
      <c r="G8" s="27">
        <v>9</v>
      </c>
      <c r="H8" s="27">
        <v>20</v>
      </c>
      <c r="I8" s="27" t="s">
        <v>28</v>
      </c>
    </row>
    <row r="9" spans="2:17">
      <c r="B9" s="27" t="s">
        <v>42</v>
      </c>
      <c r="E9" s="27">
        <v>14</v>
      </c>
      <c r="F9" s="27">
        <v>12</v>
      </c>
      <c r="G9" s="27">
        <v>10</v>
      </c>
      <c r="H9" s="27">
        <v>20</v>
      </c>
      <c r="I9" s="27" t="s">
        <v>65</v>
      </c>
    </row>
    <row r="10" spans="2:17">
      <c r="B10" s="27" t="s">
        <v>53</v>
      </c>
      <c r="E10" s="27">
        <v>15</v>
      </c>
      <c r="F10" s="27">
        <v>13</v>
      </c>
      <c r="G10" s="27">
        <v>11</v>
      </c>
      <c r="H10" s="27">
        <v>20</v>
      </c>
      <c r="I10" s="27" t="s">
        <v>64</v>
      </c>
    </row>
    <row r="11" spans="2:17">
      <c r="B11" s="27" t="s">
        <v>14</v>
      </c>
      <c r="E11" s="27">
        <v>7</v>
      </c>
      <c r="F11" s="27">
        <v>6</v>
      </c>
      <c r="G11" s="27">
        <v>5</v>
      </c>
      <c r="H11" s="27">
        <v>10</v>
      </c>
      <c r="I11" s="27" t="s">
        <v>43</v>
      </c>
    </row>
    <row r="12" spans="2:17">
      <c r="B12" s="27" t="s">
        <v>59</v>
      </c>
      <c r="E12" s="27">
        <v>9</v>
      </c>
      <c r="F12" s="27">
        <v>8</v>
      </c>
      <c r="G12" s="27">
        <v>7</v>
      </c>
      <c r="H12" s="27">
        <v>10</v>
      </c>
      <c r="I12" s="27" t="s">
        <v>44</v>
      </c>
    </row>
    <row r="13" spans="2:17">
      <c r="B13" s="27" t="s">
        <v>54</v>
      </c>
      <c r="E13" s="27">
        <v>5</v>
      </c>
      <c r="F13" s="27">
        <v>4</v>
      </c>
      <c r="G13" s="27">
        <v>3</v>
      </c>
      <c r="H13" s="27">
        <v>10</v>
      </c>
    </row>
    <row r="14" spans="2:17">
      <c r="B14" s="27" t="s">
        <v>15</v>
      </c>
      <c r="E14" s="27">
        <v>12</v>
      </c>
      <c r="F14" s="27">
        <v>11</v>
      </c>
      <c r="G14" s="27">
        <v>10</v>
      </c>
      <c r="H14" s="27">
        <v>10</v>
      </c>
      <c r="I14" s="27" t="s">
        <v>62</v>
      </c>
    </row>
    <row r="15" spans="2:17">
      <c r="B15" s="27" t="s">
        <v>57</v>
      </c>
      <c r="E15" s="27">
        <v>7</v>
      </c>
      <c r="F15" s="27">
        <v>6</v>
      </c>
      <c r="G15" s="27">
        <v>5</v>
      </c>
      <c r="H15" s="27">
        <v>15</v>
      </c>
      <c r="I15" s="27" t="s">
        <v>61</v>
      </c>
    </row>
    <row r="16" spans="2:17">
      <c r="B16" s="27" t="s">
        <v>58</v>
      </c>
      <c r="E16" s="27">
        <v>9</v>
      </c>
      <c r="F16" s="27">
        <v>8</v>
      </c>
      <c r="G16" s="27">
        <v>7</v>
      </c>
      <c r="H16" s="27">
        <v>15</v>
      </c>
      <c r="I16" s="27" t="s">
        <v>60</v>
      </c>
    </row>
    <row r="17" spans="2:9">
      <c r="B17" s="27" t="s">
        <v>45</v>
      </c>
      <c r="E17" s="27">
        <v>7</v>
      </c>
      <c r="F17" s="27">
        <v>6</v>
      </c>
      <c r="G17" s="27">
        <v>5</v>
      </c>
      <c r="H17" s="27">
        <v>15</v>
      </c>
      <c r="I17" s="27" t="s">
        <v>66</v>
      </c>
    </row>
    <row r="18" spans="2:9">
      <c r="B18" s="27" t="s">
        <v>46</v>
      </c>
      <c r="E18" s="27">
        <v>11</v>
      </c>
      <c r="F18" s="27">
        <v>10</v>
      </c>
      <c r="G18" s="27">
        <v>9</v>
      </c>
      <c r="H18" s="27">
        <v>10</v>
      </c>
      <c r="I18" s="27" t="s">
        <v>47</v>
      </c>
    </row>
    <row r="19" spans="2:9">
      <c r="B19" s="27" t="s">
        <v>23</v>
      </c>
      <c r="E19" s="27">
        <v>10</v>
      </c>
      <c r="F19" s="27">
        <v>9</v>
      </c>
      <c r="G19" s="27">
        <v>8</v>
      </c>
      <c r="H19" s="27">
        <v>10</v>
      </c>
      <c r="I19" s="27" t="s">
        <v>48</v>
      </c>
    </row>
    <row r="20" spans="2:9">
      <c r="B20" s="27" t="s">
        <v>16</v>
      </c>
      <c r="E20" s="27">
        <v>8</v>
      </c>
      <c r="F20" s="27">
        <v>7</v>
      </c>
      <c r="G20" s="27">
        <v>6</v>
      </c>
      <c r="H20" s="27">
        <v>15</v>
      </c>
      <c r="I20" s="27" t="s">
        <v>49</v>
      </c>
    </row>
    <row r="21" spans="2:9">
      <c r="B21" s="27" t="s">
        <v>17</v>
      </c>
      <c r="E21" s="27">
        <v>6</v>
      </c>
      <c r="F21" s="27">
        <v>5</v>
      </c>
      <c r="G21" s="27">
        <v>4</v>
      </c>
      <c r="H21" s="27">
        <v>15</v>
      </c>
      <c r="I21" s="27" t="s">
        <v>50</v>
      </c>
    </row>
    <row r="22" spans="2:9">
      <c r="B22" s="27" t="s">
        <v>55</v>
      </c>
      <c r="E22" s="27">
        <v>100</v>
      </c>
      <c r="F22" s="27">
        <v>90</v>
      </c>
      <c r="G22" s="27">
        <v>80</v>
      </c>
      <c r="H22" s="27">
        <v>5</v>
      </c>
      <c r="I22" s="27" t="s">
        <v>70</v>
      </c>
    </row>
    <row r="23" spans="2:9">
      <c r="B23" s="27" t="s">
        <v>51</v>
      </c>
      <c r="E23" s="27">
        <v>80</v>
      </c>
      <c r="F23" s="27">
        <v>70</v>
      </c>
      <c r="G23" s="27">
        <v>60</v>
      </c>
      <c r="H23" s="27">
        <v>5</v>
      </c>
      <c r="I23" s="27" t="s">
        <v>69</v>
      </c>
    </row>
    <row r="24" spans="2:9">
      <c r="B24" s="27" t="s">
        <v>56</v>
      </c>
      <c r="E24" s="27">
        <v>100</v>
      </c>
      <c r="F24" s="27">
        <v>80</v>
      </c>
      <c r="G24" s="27">
        <v>60</v>
      </c>
      <c r="H24" s="27">
        <v>0</v>
      </c>
      <c r="I24" s="27" t="s">
        <v>68</v>
      </c>
    </row>
    <row r="25" spans="2:9">
      <c r="B25" s="27" t="s">
        <v>52</v>
      </c>
      <c r="E25" s="27">
        <v>0</v>
      </c>
      <c r="F25" s="27">
        <v>50</v>
      </c>
      <c r="G25" s="27">
        <v>0</v>
      </c>
      <c r="H25" s="27">
        <v>5</v>
      </c>
      <c r="I25" s="27" t="s">
        <v>67</v>
      </c>
    </row>
    <row r="28" spans="2:9">
      <c r="B28" s="26" t="s">
        <v>25</v>
      </c>
      <c r="C28" s="26"/>
    </row>
    <row r="30" spans="2:9">
      <c r="B30" s="27" t="s">
        <v>71</v>
      </c>
    </row>
    <row r="31" spans="2:9">
      <c r="B31" s="27" t="s">
        <v>73</v>
      </c>
    </row>
    <row r="32" spans="2:9">
      <c r="B32" s="27" t="s">
        <v>72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8"/>
  <sheetViews>
    <sheetView zoomScale="130" zoomScaleNormal="130" workbookViewId="0">
      <selection activeCell="E6" sqref="E6"/>
    </sheetView>
  </sheetViews>
  <sheetFormatPr defaultRowHeight="14.5"/>
  <cols>
    <col min="1" max="16384" width="8.7265625" style="27"/>
  </cols>
  <sheetData>
    <row r="1" spans="2:10">
      <c r="B1" s="28" t="s">
        <v>32</v>
      </c>
      <c r="G1" s="28" t="s">
        <v>33</v>
      </c>
    </row>
    <row r="3" spans="2:10">
      <c r="B3" s="27" t="s">
        <v>2</v>
      </c>
      <c r="D3" s="27" t="s">
        <v>18</v>
      </c>
      <c r="E3" s="27" t="s">
        <v>19</v>
      </c>
      <c r="G3" s="27" t="s">
        <v>2</v>
      </c>
      <c r="I3" s="27" t="s">
        <v>18</v>
      </c>
      <c r="J3" s="27" t="s">
        <v>19</v>
      </c>
    </row>
    <row r="5" spans="2:10">
      <c r="B5" s="27" t="s">
        <v>29</v>
      </c>
      <c r="D5" s="27">
        <v>5</v>
      </c>
      <c r="E5" s="27">
        <v>60</v>
      </c>
      <c r="G5" s="27" t="s">
        <v>34</v>
      </c>
      <c r="I5" s="27">
        <v>3</v>
      </c>
      <c r="J5" s="27">
        <v>200</v>
      </c>
    </row>
    <row r="6" spans="2:10">
      <c r="B6" s="27" t="s">
        <v>30</v>
      </c>
      <c r="D6" s="27">
        <v>4</v>
      </c>
      <c r="E6" s="27">
        <v>45</v>
      </c>
      <c r="G6" s="27" t="s">
        <v>35</v>
      </c>
      <c r="I6" s="27">
        <v>2</v>
      </c>
      <c r="J6" s="27">
        <v>125</v>
      </c>
    </row>
    <row r="7" spans="2:10">
      <c r="B7" s="27" t="s">
        <v>31</v>
      </c>
      <c r="D7" s="27">
        <v>3</v>
      </c>
      <c r="E7" s="27">
        <v>30</v>
      </c>
      <c r="G7" s="27" t="s">
        <v>36</v>
      </c>
      <c r="I7" s="27">
        <v>1</v>
      </c>
      <c r="J7" s="27">
        <v>50</v>
      </c>
    </row>
    <row r="8" spans="2:10">
      <c r="B8" s="27" t="s">
        <v>76</v>
      </c>
      <c r="D8" s="27">
        <v>2</v>
      </c>
      <c r="E8" s="27">
        <v>15</v>
      </c>
      <c r="G8" s="27" t="s">
        <v>37</v>
      </c>
      <c r="I8" s="27">
        <v>0</v>
      </c>
      <c r="J8" s="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Armylist</vt:lpstr>
      <vt:lpstr>Unit table</vt:lpstr>
      <vt:lpstr>Commander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Uusi</dc:creator>
  <cp:lastModifiedBy>Hannu Uusitalo</cp:lastModifiedBy>
  <cp:lastPrinted>2024-09-07T05:04:19Z</cp:lastPrinted>
  <dcterms:created xsi:type="dcterms:W3CDTF">2023-03-11T08:22:30Z</dcterms:created>
  <dcterms:modified xsi:type="dcterms:W3CDTF">2025-03-16T14:19:40Z</dcterms:modified>
</cp:coreProperties>
</file>